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80" activeTab="0"/>
  </bookViews>
  <sheets>
    <sheet name="2023年10月" sheetId="1" r:id="rId1"/>
  </sheets>
  <definedNames>
    <definedName name="_xlnm._FilterDatabase" localSheetId="0" hidden="1">'2023年10月'!$A$2:$AQ$24</definedName>
  </definedNames>
  <calcPr fullCalcOnLoad="1"/>
</workbook>
</file>

<file path=xl/sharedStrings.xml><?xml version="1.0" encoding="utf-8"?>
<sst xmlns="http://schemas.openxmlformats.org/spreadsheetml/2006/main" count="93" uniqueCount="69">
  <si>
    <t>2023年10月份保定市开发区空气站考核排名表</t>
  </si>
  <si>
    <t>序号</t>
  </si>
  <si>
    <t>站点名称</t>
  </si>
  <si>
    <t>县(市、区)</t>
  </si>
  <si>
    <t>城市</t>
  </si>
  <si>
    <t>综合指数排名</t>
  </si>
  <si>
    <t>PM2.5
排名</t>
  </si>
  <si>
    <t>综合指数</t>
  </si>
  <si>
    <t>PM2.5
浓度</t>
  </si>
  <si>
    <t>PM10
浓度</t>
  </si>
  <si>
    <t>SO2
浓度</t>
  </si>
  <si>
    <t>NO2
浓度</t>
  </si>
  <si>
    <t>CO
浓度</t>
  </si>
  <si>
    <t>O3浓度
（8小时）</t>
  </si>
  <si>
    <r>
      <t>PM</t>
    </r>
    <r>
      <rPr>
        <vertAlign val="subscript"/>
        <sz val="11"/>
        <color indexed="8"/>
        <rFont val="Times New Roman"/>
        <family val="1"/>
      </rPr>
      <t xml:space="preserve">2.5
</t>
    </r>
    <r>
      <rPr>
        <sz val="11"/>
        <color indexed="8"/>
        <rFont val="宋体"/>
        <family val="0"/>
      </rPr>
      <t>浓度</t>
    </r>
  </si>
  <si>
    <r>
      <t>PM</t>
    </r>
    <r>
      <rPr>
        <vertAlign val="subscript"/>
        <sz val="11"/>
        <color indexed="8"/>
        <rFont val="Times New Roman"/>
        <family val="1"/>
      </rPr>
      <t xml:space="preserve">10
</t>
    </r>
    <r>
      <rPr>
        <sz val="11"/>
        <color indexed="8"/>
        <rFont val="宋体"/>
        <family val="0"/>
      </rPr>
      <t>浓度</t>
    </r>
  </si>
  <si>
    <r>
      <t>SO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浓度</t>
    </r>
  </si>
  <si>
    <r>
      <t>NO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浓度</t>
    </r>
  </si>
  <si>
    <r>
      <t>CO</t>
    </r>
    <r>
      <rPr>
        <sz val="11"/>
        <color indexed="8"/>
        <rFont val="宋体"/>
        <family val="0"/>
      </rPr>
      <t>浓度</t>
    </r>
  </si>
  <si>
    <r>
      <t>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浓度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小时）</t>
    </r>
  </si>
  <si>
    <r>
      <rPr>
        <sz val="11"/>
        <color indexed="8"/>
        <rFont val="Times New Roman"/>
        <family val="1"/>
      </rPr>
      <t>PM</t>
    </r>
    <r>
      <rPr>
        <vertAlign val="subscript"/>
        <sz val="11"/>
        <color indexed="8"/>
        <rFont val="Times New Roman"/>
        <family val="1"/>
      </rPr>
      <t>2.5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</si>
  <si>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PM</t>
    </r>
    <r>
      <rPr>
        <vertAlign val="subscript"/>
        <sz val="11"/>
        <color indexed="8"/>
        <rFont val="Times New Roman"/>
        <family val="1"/>
      </rPr>
      <t>10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</si>
  <si>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SO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黑体"/>
        <family val="3"/>
      </rPr>
      <t>平均浓度</t>
    </r>
  </si>
  <si>
    <r>
      <rPr>
        <sz val="11"/>
        <color indexed="8"/>
        <rFont val="Times New Roman"/>
        <family val="1"/>
      </rPr>
      <t>NO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黑体"/>
        <family val="3"/>
      </rPr>
      <t>平均浓度</t>
    </r>
  </si>
  <si>
    <t>CO-95per</t>
  </si>
  <si>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-8H-90per</t>
    </r>
  </si>
  <si>
    <t>河北涞源经济开发区</t>
  </si>
  <si>
    <t>涞源县</t>
  </si>
  <si>
    <t>保定市</t>
  </si>
  <si>
    <t>河北涞水经济开发区</t>
  </si>
  <si>
    <t>涞水县</t>
  </si>
  <si>
    <t>河北阜平经济开发区</t>
  </si>
  <si>
    <t>阜平县</t>
  </si>
  <si>
    <t>河北顺平经济开发区</t>
  </si>
  <si>
    <t>顺平县</t>
  </si>
  <si>
    <t>河北易县经济开发区</t>
  </si>
  <si>
    <t>易县</t>
  </si>
  <si>
    <t>河北涿州京南经济开发区</t>
  </si>
  <si>
    <t>涿州市</t>
  </si>
  <si>
    <t>河北涿州松林店经济开发区</t>
  </si>
  <si>
    <t>保定国家高新技术产业开发区</t>
  </si>
  <si>
    <t>高新区</t>
  </si>
  <si>
    <t>河北望都经济开发区</t>
  </si>
  <si>
    <t>望都县</t>
  </si>
  <si>
    <t>86(H)</t>
  </si>
  <si>
    <t>河北高阳经济开发区</t>
  </si>
  <si>
    <t>高阳县</t>
  </si>
  <si>
    <t>河北涿州高新技术产业开发区</t>
  </si>
  <si>
    <t>河北蠡县经济开发区</t>
  </si>
  <si>
    <t>蠡县</t>
  </si>
  <si>
    <t>河北高碑店经济开发区（西区）</t>
  </si>
  <si>
    <t>高碑店市</t>
  </si>
  <si>
    <t>河北清苑经济开发区</t>
  </si>
  <si>
    <t>清苑区</t>
  </si>
  <si>
    <t>河北定兴金台经济开发区</t>
  </si>
  <si>
    <t>定兴县</t>
  </si>
  <si>
    <t>河北省唐县经济开发区白合工业园</t>
  </si>
  <si>
    <t>唐县</t>
  </si>
  <si>
    <t>河北徐水经济开发区</t>
  </si>
  <si>
    <t>徐水区</t>
  </si>
  <si>
    <t>河北安国现代中药工业园区</t>
  </si>
  <si>
    <t>安国市</t>
  </si>
  <si>
    <t>河北博野经济开发区</t>
  </si>
  <si>
    <t>博野县</t>
  </si>
  <si>
    <t>河北满城经济开发区</t>
  </si>
  <si>
    <t>满城区</t>
  </si>
  <si>
    <t>河北省唐县经济开发区长古城工业园</t>
  </si>
  <si>
    <t>河北保定经济开发区</t>
  </si>
  <si>
    <t>莲池区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</si>
</sst>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华文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vertAlign val="subscript"/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华文宋体"/>
      <family val="0"/>
    </font>
    <font>
      <sz val="11"/>
      <color rgb="FF000000"/>
      <name val="Times New Roman"/>
      <family val="1"/>
    </font>
    <font>
      <sz val="12"/>
      <color theme="1"/>
      <name val="Calibri"/>
      <family val="0"/>
    </font>
    <font>
      <sz val="10"/>
      <color theme="1"/>
      <name val="Arial Unicode MS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/>
    </xf>
    <xf numFmtId="176" fontId="50" fillId="0" borderId="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SheetLayoutView="100" workbookViewId="0" topLeftCell="A1">
      <selection activeCell="B25" sqref="B25"/>
    </sheetView>
  </sheetViews>
  <sheetFormatPr defaultColWidth="9.00390625" defaultRowHeight="14.25"/>
  <cols>
    <col min="1" max="1" width="5.125" style="1" customWidth="1"/>
    <col min="2" max="2" width="33.25390625" style="1" customWidth="1"/>
    <col min="3" max="4" width="9.00390625" style="1" customWidth="1"/>
    <col min="5" max="5" width="8.625" style="1" customWidth="1"/>
    <col min="6" max="6" width="7.875" style="1" customWidth="1"/>
    <col min="7" max="7" width="9.00390625" style="2" customWidth="1"/>
    <col min="8" max="8" width="7.00390625" style="2" customWidth="1"/>
    <col min="9" max="9" width="6.625" style="2" customWidth="1"/>
    <col min="10" max="10" width="7.375" style="2" customWidth="1"/>
    <col min="11" max="11" width="7.00390625" style="2" customWidth="1"/>
    <col min="12" max="12" width="7.875" style="3" customWidth="1"/>
    <col min="13" max="13" width="9.375" style="2" customWidth="1"/>
    <col min="14" max="14" width="8.375" style="1" hidden="1" customWidth="1"/>
    <col min="15" max="15" width="23.125" style="1" hidden="1" customWidth="1"/>
    <col min="16" max="27" width="9.00390625" style="1" hidden="1" customWidth="1"/>
    <col min="28" max="28" width="8.75390625" style="1" hidden="1" customWidth="1"/>
    <col min="29" max="31" width="9.00390625" style="1" customWidth="1"/>
    <col min="32" max="36" width="9.00390625" style="0" customWidth="1"/>
    <col min="37" max="37" width="21.875" style="0" customWidth="1"/>
  </cols>
  <sheetData>
    <row r="1" spans="1:13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  <c r="M1" s="4"/>
    </row>
    <row r="2" spans="1:27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4" t="s">
        <v>12</v>
      </c>
      <c r="M2" s="6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7" t="s">
        <v>18</v>
      </c>
      <c r="T2" s="15" t="s">
        <v>19</v>
      </c>
      <c r="V2" s="15" t="s">
        <v>20</v>
      </c>
      <c r="W2" s="15" t="s">
        <v>21</v>
      </c>
      <c r="X2" s="15" t="s">
        <v>22</v>
      </c>
      <c r="Y2" s="15" t="s">
        <v>23</v>
      </c>
      <c r="Z2" s="17" t="s">
        <v>24</v>
      </c>
      <c r="AA2" s="15" t="s">
        <v>25</v>
      </c>
    </row>
    <row r="3" spans="1:43" ht="16.5">
      <c r="A3" s="7">
        <v>1</v>
      </c>
      <c r="B3" s="8" t="s">
        <v>26</v>
      </c>
      <c r="C3" s="8" t="s">
        <v>27</v>
      </c>
      <c r="D3" s="8" t="s">
        <v>28</v>
      </c>
      <c r="E3" s="9">
        <v>1</v>
      </c>
      <c r="F3" s="10">
        <v>1</v>
      </c>
      <c r="G3" s="11">
        <v>2.68</v>
      </c>
      <c r="H3" s="12">
        <v>18</v>
      </c>
      <c r="I3" s="12">
        <v>51</v>
      </c>
      <c r="J3" s="12">
        <v>4</v>
      </c>
      <c r="K3" s="12">
        <v>17</v>
      </c>
      <c r="L3" s="12">
        <v>0.9</v>
      </c>
      <c r="M3" s="12">
        <v>117</v>
      </c>
      <c r="O3" s="16">
        <f aca="true" t="shared" si="0" ref="O3:O24">H3/35</f>
        <v>0.5142857142857142</v>
      </c>
      <c r="P3" s="16">
        <f aca="true" t="shared" si="1" ref="P3:P24">I3/70</f>
        <v>0.7285714285714285</v>
      </c>
      <c r="Q3" s="16">
        <f aca="true" t="shared" si="2" ref="Q3:Q24">J3/60</f>
        <v>0.06666666666666667</v>
      </c>
      <c r="R3" s="16">
        <f aca="true" t="shared" si="3" ref="R3:R24">K3/40</f>
        <v>0.425</v>
      </c>
      <c r="S3" s="16">
        <f aca="true" t="shared" si="4" ref="S3:S24">L3/4</f>
        <v>0.225</v>
      </c>
      <c r="T3" s="16">
        <f aca="true" t="shared" si="5" ref="T3:T24">M3/160</f>
        <v>0.73125</v>
      </c>
      <c r="V3" s="16">
        <f aca="true" t="shared" si="6" ref="V3:AA3">IF(ABS(2*O3-FLOOR(2*O3,0.01))&gt;0.000001,ROUND(O3,2),IF(MOD(INT(O3*100),2)&lt;=0.000001,FLOOR(O3,0.01),CEILING(O3,0.01)))</f>
        <v>0.51</v>
      </c>
      <c r="W3" s="16">
        <f t="shared" si="6"/>
        <v>0.73</v>
      </c>
      <c r="X3" s="16">
        <f t="shared" si="6"/>
        <v>0.07</v>
      </c>
      <c r="Y3" s="16">
        <f t="shared" si="6"/>
        <v>0.42</v>
      </c>
      <c r="Z3" s="16">
        <f t="shared" si="6"/>
        <v>0.22</v>
      </c>
      <c r="AA3" s="16">
        <f t="shared" si="6"/>
        <v>0.73</v>
      </c>
      <c r="AC3" s="18"/>
      <c r="AD3" s="16"/>
      <c r="AE3" s="19"/>
      <c r="AF3" s="20"/>
      <c r="AG3" s="20"/>
      <c r="AH3" s="20"/>
      <c r="AI3" s="20"/>
      <c r="AJ3" s="21"/>
      <c r="AK3" s="22"/>
      <c r="AL3" s="22"/>
      <c r="AM3" s="22"/>
      <c r="AN3" s="22"/>
      <c r="AO3" s="22"/>
      <c r="AP3" s="22"/>
      <c r="AQ3" s="22">
        <v>59</v>
      </c>
    </row>
    <row r="4" spans="1:43" ht="16.5">
      <c r="A4" s="7">
        <v>2</v>
      </c>
      <c r="B4" s="8" t="s">
        <v>29</v>
      </c>
      <c r="C4" s="8" t="s">
        <v>30</v>
      </c>
      <c r="D4" s="8" t="s">
        <v>28</v>
      </c>
      <c r="E4" s="9">
        <v>2</v>
      </c>
      <c r="F4" s="10">
        <v>2</v>
      </c>
      <c r="G4" s="11">
        <v>3.87</v>
      </c>
      <c r="H4" s="12">
        <v>34</v>
      </c>
      <c r="I4" s="12">
        <v>72</v>
      </c>
      <c r="J4" s="12">
        <v>6</v>
      </c>
      <c r="K4" s="12">
        <v>30</v>
      </c>
      <c r="L4" s="12">
        <v>0.9</v>
      </c>
      <c r="M4" s="12">
        <v>128</v>
      </c>
      <c r="O4" s="16">
        <f t="shared" si="0"/>
        <v>0.9714285714285714</v>
      </c>
      <c r="P4" s="16">
        <f t="shared" si="1"/>
        <v>1.0285714285714285</v>
      </c>
      <c r="Q4" s="16">
        <f t="shared" si="2"/>
        <v>0.1</v>
      </c>
      <c r="R4" s="16">
        <f t="shared" si="3"/>
        <v>0.75</v>
      </c>
      <c r="S4" s="16">
        <f t="shared" si="4"/>
        <v>0.225</v>
      </c>
      <c r="T4" s="16">
        <f t="shared" si="5"/>
        <v>0.8</v>
      </c>
      <c r="V4" s="16">
        <f aca="true" t="shared" si="7" ref="V4:AA4">IF(ABS(2*O4-FLOOR(2*O4,0.01))&gt;0.000001,ROUND(O4,2),IF(MOD(INT(O4*100),2)&lt;=0.000001,FLOOR(O4,0.01),CEILING(O4,0.01)))</f>
        <v>0.97</v>
      </c>
      <c r="W4" s="16">
        <f t="shared" si="7"/>
        <v>1.03</v>
      </c>
      <c r="X4" s="16">
        <f t="shared" si="7"/>
        <v>0.1</v>
      </c>
      <c r="Y4" s="16">
        <f t="shared" si="7"/>
        <v>0.75</v>
      </c>
      <c r="Z4" s="16">
        <f t="shared" si="7"/>
        <v>0.22</v>
      </c>
      <c r="AA4" s="16">
        <f t="shared" si="7"/>
        <v>0.8</v>
      </c>
      <c r="AC4" s="18"/>
      <c r="AD4" s="16"/>
      <c r="AE4" s="19"/>
      <c r="AF4" s="20"/>
      <c r="AG4" s="20"/>
      <c r="AH4" s="20"/>
      <c r="AI4" s="20"/>
      <c r="AJ4" s="20"/>
      <c r="AK4" s="22"/>
      <c r="AL4" s="22"/>
      <c r="AM4" s="22"/>
      <c r="AN4" s="22"/>
      <c r="AO4" s="22"/>
      <c r="AP4" s="22"/>
      <c r="AQ4" s="22">
        <v>76</v>
      </c>
    </row>
    <row r="5" spans="1:43" ht="16.5">
      <c r="A5" s="7">
        <v>3</v>
      </c>
      <c r="B5" s="8" t="s">
        <v>31</v>
      </c>
      <c r="C5" s="8" t="s">
        <v>32</v>
      </c>
      <c r="D5" s="8" t="s">
        <v>28</v>
      </c>
      <c r="E5" s="9">
        <v>3</v>
      </c>
      <c r="F5" s="10">
        <v>5</v>
      </c>
      <c r="G5" s="11">
        <v>4.05</v>
      </c>
      <c r="H5" s="12">
        <v>39</v>
      </c>
      <c r="I5" s="12">
        <v>67</v>
      </c>
      <c r="J5" s="12">
        <v>3</v>
      </c>
      <c r="K5" s="12">
        <v>29</v>
      </c>
      <c r="L5" s="12">
        <v>1.4</v>
      </c>
      <c r="M5" s="12">
        <v>137</v>
      </c>
      <c r="O5" s="16">
        <f t="shared" si="0"/>
        <v>1.1142857142857143</v>
      </c>
      <c r="P5" s="16">
        <f t="shared" si="1"/>
        <v>0.9571428571428572</v>
      </c>
      <c r="Q5" s="16">
        <f t="shared" si="2"/>
        <v>0.05</v>
      </c>
      <c r="R5" s="16">
        <f t="shared" si="3"/>
        <v>0.725</v>
      </c>
      <c r="S5" s="16">
        <f t="shared" si="4"/>
        <v>0.35</v>
      </c>
      <c r="T5" s="16">
        <f t="shared" si="5"/>
        <v>0.85625</v>
      </c>
      <c r="V5" s="16">
        <f aca="true" t="shared" si="8" ref="V5:AA5">IF(ABS(2*O5-FLOOR(2*O5,0.01))&gt;0.000001,ROUND(O5,2),IF(MOD(INT(O5*100),2)&lt;=0.000001,FLOOR(O5,0.01),CEILING(O5,0.01)))</f>
        <v>1.11</v>
      </c>
      <c r="W5" s="16">
        <f t="shared" si="8"/>
        <v>0.96</v>
      </c>
      <c r="X5" s="16">
        <f t="shared" si="8"/>
        <v>0.05</v>
      </c>
      <c r="Y5" s="16">
        <f t="shared" si="8"/>
        <v>0.72</v>
      </c>
      <c r="Z5" s="16">
        <f t="shared" si="8"/>
        <v>0.35</v>
      </c>
      <c r="AA5" s="16">
        <f t="shared" si="8"/>
        <v>0.86</v>
      </c>
      <c r="AC5" s="18"/>
      <c r="AD5" s="16"/>
      <c r="AE5" s="19"/>
      <c r="AF5" s="20"/>
      <c r="AG5" s="20"/>
      <c r="AH5" s="20"/>
      <c r="AI5" s="20"/>
      <c r="AJ5" s="21"/>
      <c r="AK5" s="22"/>
      <c r="AL5" s="22"/>
      <c r="AM5" s="22"/>
      <c r="AN5" s="22"/>
      <c r="AO5" s="22"/>
      <c r="AP5" s="22"/>
      <c r="AQ5" s="22">
        <v>83</v>
      </c>
    </row>
    <row r="6" spans="1:43" ht="16.5">
      <c r="A6" s="7">
        <v>4</v>
      </c>
      <c r="B6" s="8" t="s">
        <v>33</v>
      </c>
      <c r="C6" s="8" t="s">
        <v>34</v>
      </c>
      <c r="D6" s="8" t="s">
        <v>28</v>
      </c>
      <c r="E6" s="9">
        <v>4</v>
      </c>
      <c r="F6" s="10">
        <v>4</v>
      </c>
      <c r="G6" s="11">
        <v>4.3500000000000005</v>
      </c>
      <c r="H6" s="12">
        <v>38</v>
      </c>
      <c r="I6" s="12">
        <v>81</v>
      </c>
      <c r="J6" s="12">
        <v>7</v>
      </c>
      <c r="K6" s="12">
        <v>40</v>
      </c>
      <c r="L6" s="12">
        <v>0.8</v>
      </c>
      <c r="M6" s="12">
        <v>125</v>
      </c>
      <c r="O6" s="16">
        <f t="shared" si="0"/>
        <v>1.0857142857142856</v>
      </c>
      <c r="P6" s="16">
        <f t="shared" si="1"/>
        <v>1.1571428571428573</v>
      </c>
      <c r="Q6" s="16">
        <f t="shared" si="2"/>
        <v>0.11666666666666667</v>
      </c>
      <c r="R6" s="16">
        <f t="shared" si="3"/>
        <v>1</v>
      </c>
      <c r="S6" s="16">
        <f t="shared" si="4"/>
        <v>0.2</v>
      </c>
      <c r="T6" s="16">
        <f t="shared" si="5"/>
        <v>0.78125</v>
      </c>
      <c r="V6" s="16">
        <f aca="true" t="shared" si="9" ref="V6:AA6">IF(ABS(2*O6-FLOOR(2*O6,0.01))&gt;0.000001,ROUND(O6,2),IF(MOD(INT(O6*100),2)&lt;=0.000001,FLOOR(O6,0.01),CEILING(O6,0.01)))</f>
        <v>1.09</v>
      </c>
      <c r="W6" s="16">
        <f t="shared" si="9"/>
        <v>1.16</v>
      </c>
      <c r="X6" s="16">
        <f t="shared" si="9"/>
        <v>0.12</v>
      </c>
      <c r="Y6" s="16">
        <f t="shared" si="9"/>
        <v>1</v>
      </c>
      <c r="Z6" s="16">
        <f t="shared" si="9"/>
        <v>0.2</v>
      </c>
      <c r="AA6" s="16">
        <f t="shared" si="9"/>
        <v>0.78</v>
      </c>
      <c r="AC6" s="18"/>
      <c r="AD6" s="16"/>
      <c r="AE6" s="19"/>
      <c r="AF6" s="20"/>
      <c r="AG6" s="20"/>
      <c r="AH6" s="20"/>
      <c r="AI6" s="20"/>
      <c r="AJ6" s="21"/>
      <c r="AK6" s="22"/>
      <c r="AL6" s="22"/>
      <c r="AM6" s="22"/>
      <c r="AN6" s="22"/>
      <c r="AO6" s="22"/>
      <c r="AP6" s="22"/>
      <c r="AQ6" s="22">
        <v>72</v>
      </c>
    </row>
    <row r="7" spans="1:43" ht="16.5">
      <c r="A7" s="7">
        <v>5</v>
      </c>
      <c r="B7" s="8" t="s">
        <v>35</v>
      </c>
      <c r="C7" s="8" t="s">
        <v>36</v>
      </c>
      <c r="D7" s="8" t="s">
        <v>28</v>
      </c>
      <c r="E7" s="9">
        <v>5</v>
      </c>
      <c r="F7" s="10">
        <v>3</v>
      </c>
      <c r="G7" s="11">
        <v>4.380000000000001</v>
      </c>
      <c r="H7" s="12">
        <v>35</v>
      </c>
      <c r="I7" s="12">
        <v>77</v>
      </c>
      <c r="J7" s="12">
        <v>10</v>
      </c>
      <c r="K7" s="12">
        <v>42</v>
      </c>
      <c r="L7" s="12">
        <v>1.1</v>
      </c>
      <c r="M7" s="12">
        <v>124</v>
      </c>
      <c r="O7" s="16">
        <f t="shared" si="0"/>
        <v>1</v>
      </c>
      <c r="P7" s="16">
        <f t="shared" si="1"/>
        <v>1.1</v>
      </c>
      <c r="Q7" s="16">
        <f t="shared" si="2"/>
        <v>0.16666666666666666</v>
      </c>
      <c r="R7" s="16">
        <f t="shared" si="3"/>
        <v>1.05</v>
      </c>
      <c r="S7" s="16">
        <f t="shared" si="4"/>
        <v>0.275</v>
      </c>
      <c r="T7" s="16">
        <f t="shared" si="5"/>
        <v>0.775</v>
      </c>
      <c r="V7" s="16">
        <f aca="true" t="shared" si="10" ref="V7:AA7">IF(ABS(2*O7-FLOOR(2*O7,0.01))&gt;0.000001,ROUND(O7,2),IF(MOD(INT(O7*100),2)&lt;=0.000001,FLOOR(O7,0.01),CEILING(O7,0.01)))</f>
        <v>1</v>
      </c>
      <c r="W7" s="16">
        <f t="shared" si="10"/>
        <v>1.1</v>
      </c>
      <c r="X7" s="16">
        <f t="shared" si="10"/>
        <v>0.17</v>
      </c>
      <c r="Y7" s="16">
        <f t="shared" si="10"/>
        <v>1.05</v>
      </c>
      <c r="Z7" s="16">
        <f t="shared" si="10"/>
        <v>0.28</v>
      </c>
      <c r="AA7" s="16">
        <f t="shared" si="10"/>
        <v>0.78</v>
      </c>
      <c r="AC7" s="18"/>
      <c r="AD7" s="16"/>
      <c r="AE7" s="19"/>
      <c r="AF7" s="20"/>
      <c r="AG7" s="20"/>
      <c r="AH7" s="20"/>
      <c r="AI7" s="20"/>
      <c r="AJ7" s="21"/>
      <c r="AK7" s="22"/>
      <c r="AL7" s="22"/>
      <c r="AM7" s="22"/>
      <c r="AN7" s="22"/>
      <c r="AO7" s="22"/>
      <c r="AP7" s="22"/>
      <c r="AQ7" s="22">
        <v>68</v>
      </c>
    </row>
    <row r="8" spans="1:43" ht="16.5">
      <c r="A8" s="7">
        <v>6</v>
      </c>
      <c r="B8" s="8" t="s">
        <v>37</v>
      </c>
      <c r="C8" s="8" t="s">
        <v>38</v>
      </c>
      <c r="D8" s="8" t="s">
        <v>28</v>
      </c>
      <c r="E8" s="9">
        <v>6</v>
      </c>
      <c r="F8" s="10">
        <v>9</v>
      </c>
      <c r="G8" s="11">
        <v>4.74</v>
      </c>
      <c r="H8" s="12">
        <v>48</v>
      </c>
      <c r="I8" s="12">
        <v>82</v>
      </c>
      <c r="J8" s="12">
        <v>5</v>
      </c>
      <c r="K8" s="12">
        <v>40</v>
      </c>
      <c r="L8" s="12">
        <v>0.8</v>
      </c>
      <c r="M8" s="12">
        <v>148</v>
      </c>
      <c r="O8" s="16">
        <f t="shared" si="0"/>
        <v>1.3714285714285714</v>
      </c>
      <c r="P8" s="16">
        <f t="shared" si="1"/>
        <v>1.1714285714285715</v>
      </c>
      <c r="Q8" s="16">
        <f t="shared" si="2"/>
        <v>0.08333333333333333</v>
      </c>
      <c r="R8" s="16">
        <f t="shared" si="3"/>
        <v>1</v>
      </c>
      <c r="S8" s="16">
        <f t="shared" si="4"/>
        <v>0.2</v>
      </c>
      <c r="T8" s="16">
        <f t="shared" si="5"/>
        <v>0.925</v>
      </c>
      <c r="V8" s="16">
        <f aca="true" t="shared" si="11" ref="V8:AA8">IF(ABS(2*O8-FLOOR(2*O8,0.01))&gt;0.000001,ROUND(O8,2),IF(MOD(INT(O8*100),2)&lt;=0.000001,FLOOR(O8,0.01),CEILING(O8,0.01)))</f>
        <v>1.37</v>
      </c>
      <c r="W8" s="16">
        <f t="shared" si="11"/>
        <v>1.17</v>
      </c>
      <c r="X8" s="16">
        <f t="shared" si="11"/>
        <v>0.08</v>
      </c>
      <c r="Y8" s="16">
        <f t="shared" si="11"/>
        <v>1</v>
      </c>
      <c r="Z8" s="16">
        <f t="shared" si="11"/>
        <v>0.2</v>
      </c>
      <c r="AA8" s="16">
        <f t="shared" si="11"/>
        <v>0.92</v>
      </c>
      <c r="AC8" s="18"/>
      <c r="AD8" s="16"/>
      <c r="AE8" s="19"/>
      <c r="AF8" s="20"/>
      <c r="AG8" s="20"/>
      <c r="AH8" s="20"/>
      <c r="AI8" s="20"/>
      <c r="AJ8" s="21"/>
      <c r="AK8" s="23"/>
      <c r="AL8" s="23"/>
      <c r="AM8" s="23"/>
      <c r="AN8" s="23"/>
      <c r="AO8" s="23"/>
      <c r="AP8" s="23"/>
      <c r="AQ8" s="23"/>
    </row>
    <row r="9" spans="1:43" ht="16.5">
      <c r="A9" s="7">
        <v>7</v>
      </c>
      <c r="B9" s="8" t="s">
        <v>39</v>
      </c>
      <c r="C9" s="8" t="s">
        <v>38</v>
      </c>
      <c r="D9" s="8" t="s">
        <v>28</v>
      </c>
      <c r="E9" s="9">
        <v>7</v>
      </c>
      <c r="F9" s="10">
        <v>6</v>
      </c>
      <c r="G9" s="11">
        <v>4.94</v>
      </c>
      <c r="H9" s="12">
        <v>40</v>
      </c>
      <c r="I9" s="12">
        <v>96</v>
      </c>
      <c r="J9" s="12">
        <v>10</v>
      </c>
      <c r="K9" s="12">
        <v>51</v>
      </c>
      <c r="L9" s="12">
        <v>1.1</v>
      </c>
      <c r="M9" s="12">
        <v>112</v>
      </c>
      <c r="O9" s="16">
        <f t="shared" si="0"/>
        <v>1.1428571428571428</v>
      </c>
      <c r="P9" s="16">
        <f t="shared" si="1"/>
        <v>1.3714285714285714</v>
      </c>
      <c r="Q9" s="16">
        <f t="shared" si="2"/>
        <v>0.16666666666666666</v>
      </c>
      <c r="R9" s="16">
        <f t="shared" si="3"/>
        <v>1.275</v>
      </c>
      <c r="S9" s="16">
        <f t="shared" si="4"/>
        <v>0.275</v>
      </c>
      <c r="T9" s="16">
        <f t="shared" si="5"/>
        <v>0.7</v>
      </c>
      <c r="V9" s="16">
        <f aca="true" t="shared" si="12" ref="V9:AA9">IF(ABS(2*O9-FLOOR(2*O9,0.01))&gt;0.000001,ROUND(O9,2),IF(MOD(INT(O9*100),2)&lt;=0.000001,FLOOR(O9,0.01),CEILING(O9,0.01)))</f>
        <v>1.14</v>
      </c>
      <c r="W9" s="16">
        <f t="shared" si="12"/>
        <v>1.37</v>
      </c>
      <c r="X9" s="16">
        <f t="shared" si="12"/>
        <v>0.17</v>
      </c>
      <c r="Y9" s="16">
        <f t="shared" si="12"/>
        <v>1.28</v>
      </c>
      <c r="Z9" s="16">
        <f t="shared" si="12"/>
        <v>0.28</v>
      </c>
      <c r="AA9" s="16">
        <f t="shared" si="12"/>
        <v>0.7</v>
      </c>
      <c r="AC9" s="18"/>
      <c r="AD9" s="16"/>
      <c r="AE9" s="19"/>
      <c r="AF9" s="20"/>
      <c r="AG9" s="20"/>
      <c r="AH9" s="20"/>
      <c r="AI9" s="20"/>
      <c r="AJ9" s="21"/>
      <c r="AK9" s="22"/>
      <c r="AL9" s="22"/>
      <c r="AM9" s="22"/>
      <c r="AN9" s="22"/>
      <c r="AO9" s="22"/>
      <c r="AP9" s="22"/>
      <c r="AQ9" s="22">
        <v>68</v>
      </c>
    </row>
    <row r="10" spans="1:43" ht="16.5">
      <c r="A10" s="7">
        <v>8</v>
      </c>
      <c r="B10" s="8" t="s">
        <v>40</v>
      </c>
      <c r="C10" s="8" t="s">
        <v>41</v>
      </c>
      <c r="D10" s="8" t="s">
        <v>28</v>
      </c>
      <c r="E10" s="9">
        <v>8</v>
      </c>
      <c r="F10" s="10">
        <v>10</v>
      </c>
      <c r="G10" s="11">
        <v>5</v>
      </c>
      <c r="H10" s="12">
        <v>49</v>
      </c>
      <c r="I10" s="12">
        <v>96</v>
      </c>
      <c r="J10" s="12">
        <v>7</v>
      </c>
      <c r="K10" s="12">
        <v>42</v>
      </c>
      <c r="L10" s="12">
        <v>1.2</v>
      </c>
      <c r="M10" s="12">
        <v>122</v>
      </c>
      <c r="O10" s="16">
        <f t="shared" si="0"/>
        <v>1.4</v>
      </c>
      <c r="P10" s="16">
        <f t="shared" si="1"/>
        <v>1.3714285714285714</v>
      </c>
      <c r="Q10" s="16">
        <f t="shared" si="2"/>
        <v>0.11666666666666667</v>
      </c>
      <c r="R10" s="16">
        <f t="shared" si="3"/>
        <v>1.05</v>
      </c>
      <c r="S10" s="16">
        <f t="shared" si="4"/>
        <v>0.3</v>
      </c>
      <c r="T10" s="16">
        <f t="shared" si="5"/>
        <v>0.7625</v>
      </c>
      <c r="V10" s="16">
        <f aca="true" t="shared" si="13" ref="V10:AA10">IF(ABS(2*O10-FLOOR(2*O10,0.01))&gt;0.000001,ROUND(O10,2),IF(MOD(INT(O10*100),2)&lt;=0.000001,FLOOR(O10,0.01),CEILING(O10,0.01)))</f>
        <v>1.4</v>
      </c>
      <c r="W10" s="16">
        <f t="shared" si="13"/>
        <v>1.37</v>
      </c>
      <c r="X10" s="16">
        <f t="shared" si="13"/>
        <v>0.12</v>
      </c>
      <c r="Y10" s="16">
        <f t="shared" si="13"/>
        <v>1.05</v>
      </c>
      <c r="Z10" s="16">
        <f t="shared" si="13"/>
        <v>0.3</v>
      </c>
      <c r="AA10" s="16">
        <f t="shared" si="13"/>
        <v>0.76</v>
      </c>
      <c r="AC10" s="18"/>
      <c r="AD10" s="16"/>
      <c r="AE10" s="19"/>
      <c r="AF10" s="20"/>
      <c r="AG10" s="20"/>
      <c r="AH10" s="20"/>
      <c r="AI10" s="20"/>
      <c r="AJ10" s="21"/>
      <c r="AK10" s="23"/>
      <c r="AL10" s="23"/>
      <c r="AM10" s="23"/>
      <c r="AN10" s="23"/>
      <c r="AO10" s="23"/>
      <c r="AP10" s="23"/>
      <c r="AQ10" s="23"/>
    </row>
    <row r="11" spans="1:43" ht="16.5">
      <c r="A11" s="7">
        <v>9</v>
      </c>
      <c r="B11" s="8" t="s">
        <v>42</v>
      </c>
      <c r="C11" s="8" t="s">
        <v>43</v>
      </c>
      <c r="D11" s="8" t="s">
        <v>28</v>
      </c>
      <c r="E11" s="9">
        <v>9</v>
      </c>
      <c r="F11" s="10">
        <v>10</v>
      </c>
      <c r="G11" s="11">
        <v>5.02</v>
      </c>
      <c r="H11" s="12">
        <v>49</v>
      </c>
      <c r="I11" s="12">
        <v>116</v>
      </c>
      <c r="J11" s="12">
        <v>10</v>
      </c>
      <c r="K11" s="12">
        <v>32</v>
      </c>
      <c r="L11" s="12">
        <v>1.1</v>
      </c>
      <c r="M11" s="12">
        <v>114</v>
      </c>
      <c r="O11" s="16">
        <f t="shared" si="0"/>
        <v>1.4</v>
      </c>
      <c r="P11" s="16">
        <f t="shared" si="1"/>
        <v>1.6571428571428573</v>
      </c>
      <c r="Q11" s="16">
        <f t="shared" si="2"/>
        <v>0.16666666666666666</v>
      </c>
      <c r="R11" s="16">
        <f t="shared" si="3"/>
        <v>0.8</v>
      </c>
      <c r="S11" s="16">
        <f t="shared" si="4"/>
        <v>0.275</v>
      </c>
      <c r="T11" s="16">
        <f t="shared" si="5"/>
        <v>0.7125</v>
      </c>
      <c r="V11" s="16">
        <f aca="true" t="shared" si="14" ref="V11:AA11">IF(ABS(2*O11-FLOOR(2*O11,0.01))&gt;0.000001,ROUND(O11,2),IF(MOD(INT(O11*100),2)&lt;=0.000001,FLOOR(O11,0.01),CEILING(O11,0.01)))</f>
        <v>1.4</v>
      </c>
      <c r="W11" s="16">
        <f t="shared" si="14"/>
        <v>1.66</v>
      </c>
      <c r="X11" s="16">
        <f t="shared" si="14"/>
        <v>0.17</v>
      </c>
      <c r="Y11" s="16">
        <f t="shared" si="14"/>
        <v>0.8</v>
      </c>
      <c r="Z11" s="16">
        <f t="shared" si="14"/>
        <v>0.28</v>
      </c>
      <c r="AA11" s="16">
        <f t="shared" si="14"/>
        <v>0.71</v>
      </c>
      <c r="AC11" s="18"/>
      <c r="AD11" s="16"/>
      <c r="AE11" s="19"/>
      <c r="AF11" s="20"/>
      <c r="AG11" s="20"/>
      <c r="AH11" s="20"/>
      <c r="AI11" s="20"/>
      <c r="AJ11" s="21"/>
      <c r="AK11" s="22"/>
      <c r="AL11" s="22"/>
      <c r="AM11" s="22"/>
      <c r="AN11" s="22"/>
      <c r="AO11" s="22"/>
      <c r="AP11" s="22"/>
      <c r="AQ11" s="22" t="s">
        <v>44</v>
      </c>
    </row>
    <row r="12" spans="1:43" ht="16.5">
      <c r="A12" s="7">
        <v>10</v>
      </c>
      <c r="B12" s="8" t="s">
        <v>45</v>
      </c>
      <c r="C12" s="8" t="s">
        <v>46</v>
      </c>
      <c r="D12" s="8" t="s">
        <v>28</v>
      </c>
      <c r="E12" s="9">
        <v>10</v>
      </c>
      <c r="F12" s="10">
        <v>10</v>
      </c>
      <c r="G12" s="11">
        <v>5.0600000000000005</v>
      </c>
      <c r="H12" s="12">
        <v>49</v>
      </c>
      <c r="I12" s="12">
        <v>89</v>
      </c>
      <c r="J12" s="12">
        <v>6</v>
      </c>
      <c r="K12" s="12">
        <v>44</v>
      </c>
      <c r="L12" s="12">
        <v>1.3</v>
      </c>
      <c r="M12" s="12">
        <v>139</v>
      </c>
      <c r="O12" s="16">
        <f t="shared" si="0"/>
        <v>1.4</v>
      </c>
      <c r="P12" s="16">
        <f t="shared" si="1"/>
        <v>1.2714285714285714</v>
      </c>
      <c r="Q12" s="16">
        <f t="shared" si="2"/>
        <v>0.1</v>
      </c>
      <c r="R12" s="16">
        <f t="shared" si="3"/>
        <v>1.1</v>
      </c>
      <c r="S12" s="16">
        <f t="shared" si="4"/>
        <v>0.325</v>
      </c>
      <c r="T12" s="16">
        <f t="shared" si="5"/>
        <v>0.86875</v>
      </c>
      <c r="V12" s="16">
        <f aca="true" t="shared" si="15" ref="V12:AA12">IF(ABS(2*O12-FLOOR(2*O12,0.01))&gt;0.000001,ROUND(O12,2),IF(MOD(INT(O12*100),2)&lt;=0.000001,FLOOR(O12,0.01),CEILING(O12,0.01)))</f>
        <v>1.4</v>
      </c>
      <c r="W12" s="16">
        <f t="shared" si="15"/>
        <v>1.27</v>
      </c>
      <c r="X12" s="16">
        <f t="shared" si="15"/>
        <v>0.1</v>
      </c>
      <c r="Y12" s="16">
        <f t="shared" si="15"/>
        <v>1.1</v>
      </c>
      <c r="Z12" s="16">
        <f t="shared" si="15"/>
        <v>0.32</v>
      </c>
      <c r="AA12" s="16">
        <f t="shared" si="15"/>
        <v>0.87</v>
      </c>
      <c r="AC12" s="18"/>
      <c r="AD12" s="16"/>
      <c r="AE12" s="19"/>
      <c r="AF12" s="20"/>
      <c r="AG12" s="20"/>
      <c r="AH12" s="20"/>
      <c r="AI12" s="20"/>
      <c r="AJ12" s="21"/>
      <c r="AK12" s="23"/>
      <c r="AL12" s="23"/>
      <c r="AM12" s="23"/>
      <c r="AN12" s="23"/>
      <c r="AO12" s="23"/>
      <c r="AP12" s="23"/>
      <c r="AQ12" s="23"/>
    </row>
    <row r="13" spans="1:43" ht="16.5">
      <c r="A13" s="7">
        <v>11</v>
      </c>
      <c r="B13" s="8" t="s">
        <v>47</v>
      </c>
      <c r="C13" s="8" t="s">
        <v>38</v>
      </c>
      <c r="D13" s="8" t="s">
        <v>28</v>
      </c>
      <c r="E13" s="9">
        <v>11</v>
      </c>
      <c r="F13" s="10">
        <v>7</v>
      </c>
      <c r="G13" s="11">
        <v>5.13</v>
      </c>
      <c r="H13" s="12">
        <v>43</v>
      </c>
      <c r="I13" s="12">
        <v>110</v>
      </c>
      <c r="J13" s="12">
        <v>7</v>
      </c>
      <c r="K13" s="12">
        <v>45</v>
      </c>
      <c r="L13" s="12">
        <v>1</v>
      </c>
      <c r="M13" s="12">
        <v>134</v>
      </c>
      <c r="O13" s="16">
        <f t="shared" si="0"/>
        <v>1.2285714285714286</v>
      </c>
      <c r="P13" s="16">
        <f t="shared" si="1"/>
        <v>1.5714285714285714</v>
      </c>
      <c r="Q13" s="16">
        <f t="shared" si="2"/>
        <v>0.11666666666666667</v>
      </c>
      <c r="R13" s="16">
        <f t="shared" si="3"/>
        <v>1.125</v>
      </c>
      <c r="S13" s="16">
        <f t="shared" si="4"/>
        <v>0.25</v>
      </c>
      <c r="T13" s="16">
        <f t="shared" si="5"/>
        <v>0.8375</v>
      </c>
      <c r="V13" s="16">
        <f aca="true" t="shared" si="16" ref="V13:AA13">IF(ABS(2*O13-FLOOR(2*O13,0.01))&gt;0.000001,ROUND(O13,2),IF(MOD(INT(O13*100),2)&lt;=0.000001,FLOOR(O13,0.01),CEILING(O13,0.01)))</f>
        <v>1.23</v>
      </c>
      <c r="W13" s="16">
        <f t="shared" si="16"/>
        <v>1.57</v>
      </c>
      <c r="X13" s="16">
        <f t="shared" si="16"/>
        <v>0.12</v>
      </c>
      <c r="Y13" s="16">
        <f t="shared" si="16"/>
        <v>1.12</v>
      </c>
      <c r="Z13" s="16">
        <f t="shared" si="16"/>
        <v>0.25</v>
      </c>
      <c r="AA13" s="16">
        <f t="shared" si="16"/>
        <v>0.84</v>
      </c>
      <c r="AC13" s="18"/>
      <c r="AD13" s="16"/>
      <c r="AE13" s="19"/>
      <c r="AF13" s="20"/>
      <c r="AG13" s="20"/>
      <c r="AH13" s="20"/>
      <c r="AI13" s="20"/>
      <c r="AJ13" s="21"/>
      <c r="AK13" s="22"/>
      <c r="AL13" s="22"/>
      <c r="AM13" s="22"/>
      <c r="AN13" s="22"/>
      <c r="AO13" s="22"/>
      <c r="AP13" s="22"/>
      <c r="AQ13" s="22">
        <v>73</v>
      </c>
    </row>
    <row r="14" spans="1:43" ht="16.5">
      <c r="A14" s="7">
        <v>12</v>
      </c>
      <c r="B14" s="8" t="s">
        <v>48</v>
      </c>
      <c r="C14" s="8" t="s">
        <v>49</v>
      </c>
      <c r="D14" s="8" t="s">
        <v>28</v>
      </c>
      <c r="E14" s="9">
        <v>12</v>
      </c>
      <c r="F14" s="10">
        <v>14</v>
      </c>
      <c r="G14" s="11">
        <v>5.28</v>
      </c>
      <c r="H14" s="12">
        <v>50</v>
      </c>
      <c r="I14" s="12">
        <v>105</v>
      </c>
      <c r="J14" s="12">
        <v>8</v>
      </c>
      <c r="K14" s="12">
        <v>41</v>
      </c>
      <c r="L14" s="12">
        <v>1.2</v>
      </c>
      <c r="M14" s="12">
        <v>144</v>
      </c>
      <c r="O14" s="16">
        <f t="shared" si="0"/>
        <v>1.4285714285714286</v>
      </c>
      <c r="P14" s="16">
        <f t="shared" si="1"/>
        <v>1.5</v>
      </c>
      <c r="Q14" s="16">
        <f t="shared" si="2"/>
        <v>0.13333333333333333</v>
      </c>
      <c r="R14" s="16">
        <f t="shared" si="3"/>
        <v>1.025</v>
      </c>
      <c r="S14" s="16">
        <f t="shared" si="4"/>
        <v>0.3</v>
      </c>
      <c r="T14" s="16">
        <f t="shared" si="5"/>
        <v>0.9</v>
      </c>
      <c r="V14" s="16">
        <f aca="true" t="shared" si="17" ref="V14:AA14">IF(ABS(2*O14-FLOOR(2*O14,0.01))&gt;0.000001,ROUND(O14,2),IF(MOD(INT(O14*100),2)&lt;=0.000001,FLOOR(O14,0.01),CEILING(O14,0.01)))</f>
        <v>1.43</v>
      </c>
      <c r="W14" s="16">
        <f t="shared" si="17"/>
        <v>1.5</v>
      </c>
      <c r="X14" s="16">
        <f t="shared" si="17"/>
        <v>0.13</v>
      </c>
      <c r="Y14" s="16">
        <f t="shared" si="17"/>
        <v>1.02</v>
      </c>
      <c r="Z14" s="16">
        <f t="shared" si="17"/>
        <v>0.3</v>
      </c>
      <c r="AA14" s="16">
        <f t="shared" si="17"/>
        <v>0.9</v>
      </c>
      <c r="AC14" s="18"/>
      <c r="AD14" s="16"/>
      <c r="AE14" s="19"/>
      <c r="AF14" s="20"/>
      <c r="AG14" s="20"/>
      <c r="AH14" s="20"/>
      <c r="AI14" s="20"/>
      <c r="AJ14" s="21"/>
      <c r="AK14" s="22"/>
      <c r="AL14" s="22"/>
      <c r="AM14" s="22"/>
      <c r="AN14" s="22"/>
      <c r="AO14" s="22"/>
      <c r="AP14" s="22"/>
      <c r="AQ14" s="22">
        <v>67</v>
      </c>
    </row>
    <row r="15" spans="1:43" ht="16.5">
      <c r="A15" s="7">
        <v>13</v>
      </c>
      <c r="B15" s="8" t="s">
        <v>50</v>
      </c>
      <c r="C15" s="8" t="s">
        <v>51</v>
      </c>
      <c r="D15" s="8" t="s">
        <v>28</v>
      </c>
      <c r="E15" s="9">
        <v>13</v>
      </c>
      <c r="F15" s="10">
        <v>8</v>
      </c>
      <c r="G15" s="11">
        <v>5.36</v>
      </c>
      <c r="H15" s="12">
        <v>47</v>
      </c>
      <c r="I15" s="12">
        <v>108</v>
      </c>
      <c r="J15" s="12">
        <v>7</v>
      </c>
      <c r="K15" s="12">
        <v>49</v>
      </c>
      <c r="L15" s="12">
        <v>1.2</v>
      </c>
      <c r="M15" s="12">
        <v>135</v>
      </c>
      <c r="O15" s="16">
        <f t="shared" si="0"/>
        <v>1.3428571428571427</v>
      </c>
      <c r="P15" s="16">
        <f t="shared" si="1"/>
        <v>1.542857142857143</v>
      </c>
      <c r="Q15" s="16">
        <f t="shared" si="2"/>
        <v>0.11666666666666667</v>
      </c>
      <c r="R15" s="16">
        <f t="shared" si="3"/>
        <v>1.225</v>
      </c>
      <c r="S15" s="16">
        <f t="shared" si="4"/>
        <v>0.3</v>
      </c>
      <c r="T15" s="16">
        <f t="shared" si="5"/>
        <v>0.84375</v>
      </c>
      <c r="V15" s="16">
        <f aca="true" t="shared" si="18" ref="V15:AA15">IF(ABS(2*O15-FLOOR(2*O15,0.01))&gt;0.000001,ROUND(O15,2),IF(MOD(INT(O15*100),2)&lt;=0.000001,FLOOR(O15,0.01),CEILING(O15,0.01)))</f>
        <v>1.34</v>
      </c>
      <c r="W15" s="16">
        <f t="shared" si="18"/>
        <v>1.54</v>
      </c>
      <c r="X15" s="16">
        <f t="shared" si="18"/>
        <v>0.12</v>
      </c>
      <c r="Y15" s="16">
        <f t="shared" si="18"/>
        <v>1.22</v>
      </c>
      <c r="Z15" s="16">
        <f t="shared" si="18"/>
        <v>0.3</v>
      </c>
      <c r="AA15" s="16">
        <f t="shared" si="18"/>
        <v>0.84</v>
      </c>
      <c r="AC15" s="18"/>
      <c r="AD15" s="16"/>
      <c r="AE15" s="19"/>
      <c r="AF15" s="20"/>
      <c r="AG15" s="20"/>
      <c r="AH15" s="20"/>
      <c r="AI15" s="20"/>
      <c r="AJ15" s="21"/>
      <c r="AK15" s="22"/>
      <c r="AL15" s="22"/>
      <c r="AM15" s="22"/>
      <c r="AN15" s="22"/>
      <c r="AO15" s="22"/>
      <c r="AP15" s="22"/>
      <c r="AQ15" s="22">
        <v>62</v>
      </c>
    </row>
    <row r="16" spans="1:43" ht="16.5">
      <c r="A16" s="7">
        <v>14</v>
      </c>
      <c r="B16" s="8" t="s">
        <v>52</v>
      </c>
      <c r="C16" s="8" t="s">
        <v>53</v>
      </c>
      <c r="D16" s="8" t="s">
        <v>28</v>
      </c>
      <c r="E16" s="9">
        <v>14</v>
      </c>
      <c r="F16" s="10">
        <v>10</v>
      </c>
      <c r="G16" s="11">
        <v>5.43</v>
      </c>
      <c r="H16" s="12">
        <v>49</v>
      </c>
      <c r="I16" s="12">
        <v>97</v>
      </c>
      <c r="J16" s="12">
        <v>10</v>
      </c>
      <c r="K16" s="12">
        <v>45</v>
      </c>
      <c r="L16" s="12">
        <v>1.4</v>
      </c>
      <c r="M16" s="12">
        <v>160</v>
      </c>
      <c r="O16" s="16">
        <f t="shared" si="0"/>
        <v>1.4</v>
      </c>
      <c r="P16" s="16">
        <f t="shared" si="1"/>
        <v>1.3857142857142857</v>
      </c>
      <c r="Q16" s="16">
        <f t="shared" si="2"/>
        <v>0.16666666666666666</v>
      </c>
      <c r="R16" s="16">
        <f t="shared" si="3"/>
        <v>1.125</v>
      </c>
      <c r="S16" s="16">
        <f t="shared" si="4"/>
        <v>0.35</v>
      </c>
      <c r="T16" s="16">
        <f t="shared" si="5"/>
        <v>1</v>
      </c>
      <c r="V16" s="16">
        <f aca="true" t="shared" si="19" ref="V16:AA16">IF(ABS(2*O16-FLOOR(2*O16,0.01))&gt;0.000001,ROUND(O16,2),IF(MOD(INT(O16*100),2)&lt;=0.000001,FLOOR(O16,0.01),CEILING(O16,0.01)))</f>
        <v>1.4</v>
      </c>
      <c r="W16" s="16">
        <f t="shared" si="19"/>
        <v>1.39</v>
      </c>
      <c r="X16" s="16">
        <f t="shared" si="19"/>
        <v>0.17</v>
      </c>
      <c r="Y16" s="16">
        <f t="shared" si="19"/>
        <v>1.12</v>
      </c>
      <c r="Z16" s="16">
        <f t="shared" si="19"/>
        <v>0.35</v>
      </c>
      <c r="AA16" s="16">
        <f t="shared" si="19"/>
        <v>1</v>
      </c>
      <c r="AC16" s="18"/>
      <c r="AD16" s="16"/>
      <c r="AE16" s="19"/>
      <c r="AF16" s="20"/>
      <c r="AG16" s="20"/>
      <c r="AH16" s="20"/>
      <c r="AI16" s="20"/>
      <c r="AJ16" s="21"/>
      <c r="AK16" s="22"/>
      <c r="AL16" s="22"/>
      <c r="AM16" s="22"/>
      <c r="AN16" s="22"/>
      <c r="AO16" s="22"/>
      <c r="AP16" s="22"/>
      <c r="AQ16" s="22">
        <v>66</v>
      </c>
    </row>
    <row r="17" spans="1:43" ht="16.5">
      <c r="A17" s="7">
        <v>15</v>
      </c>
      <c r="B17" s="8" t="s">
        <v>54</v>
      </c>
      <c r="C17" s="8" t="s">
        <v>55</v>
      </c>
      <c r="D17" s="8" t="s">
        <v>28</v>
      </c>
      <c r="E17" s="9">
        <v>15</v>
      </c>
      <c r="F17" s="10">
        <v>19</v>
      </c>
      <c r="G17" s="11">
        <v>5.56</v>
      </c>
      <c r="H17" s="12">
        <v>60</v>
      </c>
      <c r="I17" s="12">
        <v>99</v>
      </c>
      <c r="J17" s="12">
        <v>8</v>
      </c>
      <c r="K17" s="12">
        <v>51</v>
      </c>
      <c r="L17" s="12">
        <v>0.9</v>
      </c>
      <c r="M17" s="12">
        <v>129</v>
      </c>
      <c r="O17" s="16">
        <f t="shared" si="0"/>
        <v>1.7142857142857142</v>
      </c>
      <c r="P17" s="16">
        <f t="shared" si="1"/>
        <v>1.4142857142857144</v>
      </c>
      <c r="Q17" s="16">
        <f t="shared" si="2"/>
        <v>0.13333333333333333</v>
      </c>
      <c r="R17" s="16">
        <f t="shared" si="3"/>
        <v>1.275</v>
      </c>
      <c r="S17" s="16">
        <f t="shared" si="4"/>
        <v>0.225</v>
      </c>
      <c r="T17" s="16">
        <f t="shared" si="5"/>
        <v>0.80625</v>
      </c>
      <c r="V17" s="16">
        <f aca="true" t="shared" si="20" ref="V17:AA17">IF(ABS(2*O17-FLOOR(2*O17,0.01))&gt;0.000001,ROUND(O17,2),IF(MOD(INT(O17*100),2)&lt;=0.000001,FLOOR(O17,0.01),CEILING(O17,0.01)))</f>
        <v>1.71</v>
      </c>
      <c r="W17" s="16">
        <f t="shared" si="20"/>
        <v>1.41</v>
      </c>
      <c r="X17" s="16">
        <f t="shared" si="20"/>
        <v>0.13</v>
      </c>
      <c r="Y17" s="16">
        <f t="shared" si="20"/>
        <v>1.28</v>
      </c>
      <c r="Z17" s="16">
        <f t="shared" si="20"/>
        <v>0.22</v>
      </c>
      <c r="AA17" s="16">
        <f t="shared" si="20"/>
        <v>0.81</v>
      </c>
      <c r="AC17" s="18"/>
      <c r="AD17" s="16"/>
      <c r="AE17" s="19"/>
      <c r="AF17" s="20"/>
      <c r="AG17" s="20"/>
      <c r="AH17" s="20"/>
      <c r="AI17" s="20"/>
      <c r="AJ17" s="21"/>
      <c r="AK17" s="22"/>
      <c r="AL17" s="22"/>
      <c r="AM17" s="22"/>
      <c r="AN17" s="22"/>
      <c r="AO17" s="22"/>
      <c r="AP17" s="22"/>
      <c r="AQ17" s="22">
        <v>68</v>
      </c>
    </row>
    <row r="18" spans="1:43" ht="16.5">
      <c r="A18" s="7">
        <v>16</v>
      </c>
      <c r="B18" s="8" t="s">
        <v>56</v>
      </c>
      <c r="C18" s="8" t="s">
        <v>57</v>
      </c>
      <c r="D18" s="8" t="s">
        <v>28</v>
      </c>
      <c r="E18" s="9">
        <v>16</v>
      </c>
      <c r="F18" s="10">
        <v>18</v>
      </c>
      <c r="G18" s="11">
        <v>5.569999999999999</v>
      </c>
      <c r="H18" s="12">
        <v>58</v>
      </c>
      <c r="I18" s="12">
        <v>131</v>
      </c>
      <c r="J18" s="12">
        <v>4</v>
      </c>
      <c r="K18" s="12">
        <v>33</v>
      </c>
      <c r="L18" s="12">
        <v>1.2</v>
      </c>
      <c r="M18" s="12">
        <v>136</v>
      </c>
      <c r="O18" s="16">
        <f t="shared" si="0"/>
        <v>1.6571428571428573</v>
      </c>
      <c r="P18" s="16">
        <f t="shared" si="1"/>
        <v>1.8714285714285714</v>
      </c>
      <c r="Q18" s="16">
        <f t="shared" si="2"/>
        <v>0.06666666666666667</v>
      </c>
      <c r="R18" s="16">
        <f t="shared" si="3"/>
        <v>0.825</v>
      </c>
      <c r="S18" s="16">
        <f t="shared" si="4"/>
        <v>0.3</v>
      </c>
      <c r="T18" s="16">
        <f t="shared" si="5"/>
        <v>0.85</v>
      </c>
      <c r="V18" s="16">
        <f aca="true" t="shared" si="21" ref="V18:AA18">IF(ABS(2*O18-FLOOR(2*O18,0.01))&gt;0.000001,ROUND(O18,2),IF(MOD(INT(O18*100),2)&lt;=0.000001,FLOOR(O18,0.01),CEILING(O18,0.01)))</f>
        <v>1.66</v>
      </c>
      <c r="W18" s="16">
        <f t="shared" si="21"/>
        <v>1.87</v>
      </c>
      <c r="X18" s="16">
        <f t="shared" si="21"/>
        <v>0.07</v>
      </c>
      <c r="Y18" s="16">
        <f t="shared" si="21"/>
        <v>0.8200000000000001</v>
      </c>
      <c r="Z18" s="16">
        <f t="shared" si="21"/>
        <v>0.3</v>
      </c>
      <c r="AA18" s="16">
        <f t="shared" si="21"/>
        <v>0.85</v>
      </c>
      <c r="AC18" s="18"/>
      <c r="AD18" s="16"/>
      <c r="AE18" s="19"/>
      <c r="AF18" s="20"/>
      <c r="AG18" s="20"/>
      <c r="AH18" s="20"/>
      <c r="AI18" s="20"/>
      <c r="AJ18" s="21"/>
      <c r="AK18" s="22"/>
      <c r="AL18" s="22"/>
      <c r="AM18" s="22"/>
      <c r="AN18" s="22"/>
      <c r="AO18" s="22"/>
      <c r="AP18" s="22"/>
      <c r="AQ18" s="22">
        <v>74</v>
      </c>
    </row>
    <row r="19" spans="1:43" ht="16.5">
      <c r="A19" s="7">
        <v>17</v>
      </c>
      <c r="B19" s="8" t="s">
        <v>58</v>
      </c>
      <c r="C19" s="8" t="s">
        <v>59</v>
      </c>
      <c r="D19" s="8" t="s">
        <v>28</v>
      </c>
      <c r="E19" s="9">
        <v>17</v>
      </c>
      <c r="F19" s="10">
        <v>14</v>
      </c>
      <c r="G19" s="11">
        <v>5.58</v>
      </c>
      <c r="H19" s="12">
        <v>50</v>
      </c>
      <c r="I19" s="12">
        <v>112</v>
      </c>
      <c r="J19" s="12">
        <v>12</v>
      </c>
      <c r="K19" s="12">
        <v>57</v>
      </c>
      <c r="L19" s="12">
        <v>1</v>
      </c>
      <c r="M19" s="12">
        <v>108</v>
      </c>
      <c r="O19" s="16">
        <f t="shared" si="0"/>
        <v>1.4285714285714286</v>
      </c>
      <c r="P19" s="16">
        <f t="shared" si="1"/>
        <v>1.6</v>
      </c>
      <c r="Q19" s="16">
        <f t="shared" si="2"/>
        <v>0.2</v>
      </c>
      <c r="R19" s="16">
        <f t="shared" si="3"/>
        <v>1.425</v>
      </c>
      <c r="S19" s="16">
        <f t="shared" si="4"/>
        <v>0.25</v>
      </c>
      <c r="T19" s="16">
        <f t="shared" si="5"/>
        <v>0.675</v>
      </c>
      <c r="V19" s="16">
        <f aca="true" t="shared" si="22" ref="V19:AA19">IF(ABS(2*O19-FLOOR(2*O19,0.01))&gt;0.000001,ROUND(O19,2),IF(MOD(INT(O19*100),2)&lt;=0.000001,FLOOR(O19,0.01),CEILING(O19,0.01)))</f>
        <v>1.43</v>
      </c>
      <c r="W19" s="16">
        <f t="shared" si="22"/>
        <v>1.6</v>
      </c>
      <c r="X19" s="16">
        <f t="shared" si="22"/>
        <v>0.2</v>
      </c>
      <c r="Y19" s="16">
        <f t="shared" si="22"/>
        <v>1.42</v>
      </c>
      <c r="Z19" s="16">
        <f t="shared" si="22"/>
        <v>0.25</v>
      </c>
      <c r="AA19" s="16">
        <f t="shared" si="22"/>
        <v>0.68</v>
      </c>
      <c r="AC19" s="18"/>
      <c r="AD19" s="16"/>
      <c r="AE19" s="19"/>
      <c r="AF19" s="20"/>
      <c r="AG19" s="20"/>
      <c r="AH19" s="20"/>
      <c r="AI19" s="20"/>
      <c r="AJ19" s="21"/>
      <c r="AK19" s="22"/>
      <c r="AL19" s="22"/>
      <c r="AM19" s="22"/>
      <c r="AN19" s="22"/>
      <c r="AO19" s="22"/>
      <c r="AP19" s="22"/>
      <c r="AQ19" s="22">
        <v>70</v>
      </c>
    </row>
    <row r="20" spans="1:43" ht="16.5">
      <c r="A20" s="7">
        <v>18</v>
      </c>
      <c r="B20" s="8" t="s">
        <v>60</v>
      </c>
      <c r="C20" s="8" t="s">
        <v>61</v>
      </c>
      <c r="D20" s="8" t="s">
        <v>28</v>
      </c>
      <c r="E20" s="9">
        <v>18</v>
      </c>
      <c r="F20" s="10">
        <v>16</v>
      </c>
      <c r="G20" s="11">
        <v>5.65</v>
      </c>
      <c r="H20" s="12">
        <v>52</v>
      </c>
      <c r="I20" s="12">
        <v>110</v>
      </c>
      <c r="J20" s="12">
        <v>21</v>
      </c>
      <c r="K20" s="12">
        <v>45</v>
      </c>
      <c r="L20" s="12">
        <v>1.1</v>
      </c>
      <c r="M20" s="12">
        <v>135</v>
      </c>
      <c r="O20" s="16">
        <f t="shared" si="0"/>
        <v>1.4857142857142858</v>
      </c>
      <c r="P20" s="16">
        <f t="shared" si="1"/>
        <v>1.5714285714285714</v>
      </c>
      <c r="Q20" s="16">
        <f t="shared" si="2"/>
        <v>0.35</v>
      </c>
      <c r="R20" s="16">
        <f t="shared" si="3"/>
        <v>1.125</v>
      </c>
      <c r="S20" s="16">
        <f t="shared" si="4"/>
        <v>0.275</v>
      </c>
      <c r="T20" s="16">
        <f t="shared" si="5"/>
        <v>0.84375</v>
      </c>
      <c r="V20" s="16">
        <f aca="true" t="shared" si="23" ref="V20:AA20">IF(ABS(2*O20-FLOOR(2*O20,0.01))&gt;0.000001,ROUND(O20,2),IF(MOD(INT(O20*100),2)&lt;=0.000001,FLOOR(O20,0.01),CEILING(O20,0.01)))</f>
        <v>1.49</v>
      </c>
      <c r="W20" s="16">
        <f t="shared" si="23"/>
        <v>1.57</v>
      </c>
      <c r="X20" s="16">
        <f t="shared" si="23"/>
        <v>0.35</v>
      </c>
      <c r="Y20" s="16">
        <f t="shared" si="23"/>
        <v>1.12</v>
      </c>
      <c r="Z20" s="16">
        <f t="shared" si="23"/>
        <v>0.28</v>
      </c>
      <c r="AA20" s="16">
        <f t="shared" si="23"/>
        <v>0.84</v>
      </c>
      <c r="AC20" s="18"/>
      <c r="AD20" s="16"/>
      <c r="AE20" s="19"/>
      <c r="AF20" s="20"/>
      <c r="AG20" s="20"/>
      <c r="AH20" s="20"/>
      <c r="AI20" s="20"/>
      <c r="AJ20" s="21"/>
      <c r="AK20" s="22"/>
      <c r="AL20" s="22"/>
      <c r="AM20" s="22"/>
      <c r="AN20" s="22"/>
      <c r="AO20" s="22"/>
      <c r="AP20" s="22"/>
      <c r="AQ20" s="22">
        <v>54</v>
      </c>
    </row>
    <row r="21" spans="1:43" ht="16.5">
      <c r="A21" s="7">
        <v>19</v>
      </c>
      <c r="B21" s="8" t="s">
        <v>62</v>
      </c>
      <c r="C21" s="8" t="s">
        <v>63</v>
      </c>
      <c r="D21" s="8" t="s">
        <v>28</v>
      </c>
      <c r="E21" s="9">
        <v>19</v>
      </c>
      <c r="F21" s="10">
        <v>17</v>
      </c>
      <c r="G21" s="11">
        <v>5.76</v>
      </c>
      <c r="H21" s="12">
        <v>57</v>
      </c>
      <c r="I21" s="12">
        <v>115</v>
      </c>
      <c r="J21" s="12">
        <v>10</v>
      </c>
      <c r="K21" s="12">
        <v>50</v>
      </c>
      <c r="L21" s="12">
        <v>1</v>
      </c>
      <c r="M21" s="12">
        <v>132</v>
      </c>
      <c r="O21" s="16">
        <f t="shared" si="0"/>
        <v>1.6285714285714286</v>
      </c>
      <c r="P21" s="16">
        <f t="shared" si="1"/>
        <v>1.6428571428571428</v>
      </c>
      <c r="Q21" s="16">
        <f t="shared" si="2"/>
        <v>0.16666666666666666</v>
      </c>
      <c r="R21" s="16">
        <f t="shared" si="3"/>
        <v>1.25</v>
      </c>
      <c r="S21" s="16">
        <f t="shared" si="4"/>
        <v>0.25</v>
      </c>
      <c r="T21" s="16">
        <f t="shared" si="5"/>
        <v>0.825</v>
      </c>
      <c r="V21" s="16">
        <f aca="true" t="shared" si="24" ref="V21:AA21">IF(ABS(2*O21-FLOOR(2*O21,0.01))&gt;0.000001,ROUND(O21,2),IF(MOD(INT(O21*100),2)&lt;=0.000001,FLOOR(O21,0.01),CEILING(O21,0.01)))</f>
        <v>1.63</v>
      </c>
      <c r="W21" s="16">
        <f t="shared" si="24"/>
        <v>1.64</v>
      </c>
      <c r="X21" s="16">
        <f t="shared" si="24"/>
        <v>0.17</v>
      </c>
      <c r="Y21" s="16">
        <f t="shared" si="24"/>
        <v>1.25</v>
      </c>
      <c r="Z21" s="16">
        <f t="shared" si="24"/>
        <v>0.25</v>
      </c>
      <c r="AA21" s="16">
        <f t="shared" si="24"/>
        <v>0.8200000000000001</v>
      </c>
      <c r="AC21" s="18"/>
      <c r="AD21" s="16"/>
      <c r="AE21" s="19"/>
      <c r="AF21" s="20"/>
      <c r="AG21" s="20"/>
      <c r="AH21" s="20"/>
      <c r="AI21" s="20"/>
      <c r="AJ21" s="21"/>
      <c r="AK21" s="22"/>
      <c r="AL21" s="22"/>
      <c r="AM21" s="22"/>
      <c r="AN21" s="22"/>
      <c r="AO21" s="22"/>
      <c r="AP21" s="22"/>
      <c r="AQ21" s="22">
        <v>49</v>
      </c>
    </row>
    <row r="22" spans="1:43" ht="16.5">
      <c r="A22" s="7">
        <v>20</v>
      </c>
      <c r="B22" s="8" t="s">
        <v>64</v>
      </c>
      <c r="C22" s="8" t="s">
        <v>65</v>
      </c>
      <c r="D22" s="8" t="s">
        <v>28</v>
      </c>
      <c r="E22" s="9">
        <v>20</v>
      </c>
      <c r="F22" s="10">
        <v>21</v>
      </c>
      <c r="G22" s="11">
        <v>5.86</v>
      </c>
      <c r="H22" s="12">
        <v>68</v>
      </c>
      <c r="I22" s="12">
        <v>103</v>
      </c>
      <c r="J22" s="12">
        <v>3</v>
      </c>
      <c r="K22" s="12">
        <v>52</v>
      </c>
      <c r="L22" s="12">
        <v>1.1</v>
      </c>
      <c r="M22" s="12">
        <v>132</v>
      </c>
      <c r="O22" s="16">
        <f t="shared" si="0"/>
        <v>1.9428571428571428</v>
      </c>
      <c r="P22" s="16">
        <f t="shared" si="1"/>
        <v>1.4714285714285715</v>
      </c>
      <c r="Q22" s="16">
        <f t="shared" si="2"/>
        <v>0.05</v>
      </c>
      <c r="R22" s="16">
        <f t="shared" si="3"/>
        <v>1.3</v>
      </c>
      <c r="S22" s="16">
        <f t="shared" si="4"/>
        <v>0.275</v>
      </c>
      <c r="T22" s="16">
        <f t="shared" si="5"/>
        <v>0.825</v>
      </c>
      <c r="V22" s="16">
        <f aca="true" t="shared" si="25" ref="V22:AA22">IF(ABS(2*O22-FLOOR(2*O22,0.01))&gt;0.000001,ROUND(O22,2),IF(MOD(INT(O22*100),2)&lt;=0.000001,FLOOR(O22,0.01),CEILING(O22,0.01)))</f>
        <v>1.94</v>
      </c>
      <c r="W22" s="16">
        <f t="shared" si="25"/>
        <v>1.47</v>
      </c>
      <c r="X22" s="16">
        <f t="shared" si="25"/>
        <v>0.05</v>
      </c>
      <c r="Y22" s="16">
        <f t="shared" si="25"/>
        <v>1.3</v>
      </c>
      <c r="Z22" s="16">
        <f t="shared" si="25"/>
        <v>0.28</v>
      </c>
      <c r="AA22" s="16">
        <f t="shared" si="25"/>
        <v>0.8200000000000001</v>
      </c>
      <c r="AC22" s="18"/>
      <c r="AD22" s="16"/>
      <c r="AE22" s="19"/>
      <c r="AF22" s="20"/>
      <c r="AG22" s="20"/>
      <c r="AH22" s="20"/>
      <c r="AI22" s="20"/>
      <c r="AJ22" s="21"/>
      <c r="AK22" s="22"/>
      <c r="AL22" s="22"/>
      <c r="AM22" s="22"/>
      <c r="AN22" s="22"/>
      <c r="AO22" s="22"/>
      <c r="AP22" s="22"/>
      <c r="AQ22" s="22">
        <v>62</v>
      </c>
    </row>
    <row r="23" spans="1:43" ht="16.5">
      <c r="A23" s="7">
        <v>21</v>
      </c>
      <c r="B23" s="8" t="s">
        <v>66</v>
      </c>
      <c r="C23" s="8" t="s">
        <v>57</v>
      </c>
      <c r="D23" s="8" t="s">
        <v>28</v>
      </c>
      <c r="E23" s="9">
        <v>20</v>
      </c>
      <c r="F23" s="10">
        <v>22</v>
      </c>
      <c r="G23" s="11">
        <v>5.86</v>
      </c>
      <c r="H23" s="12">
        <v>71</v>
      </c>
      <c r="I23" s="12">
        <v>132</v>
      </c>
      <c r="J23" s="12">
        <v>6</v>
      </c>
      <c r="K23" s="12">
        <v>30</v>
      </c>
      <c r="L23" s="12">
        <v>1.2</v>
      </c>
      <c r="M23" s="12">
        <v>126</v>
      </c>
      <c r="O23" s="16">
        <f t="shared" si="0"/>
        <v>2.0285714285714285</v>
      </c>
      <c r="P23" s="16">
        <f t="shared" si="1"/>
        <v>1.8857142857142857</v>
      </c>
      <c r="Q23" s="16">
        <f t="shared" si="2"/>
        <v>0.1</v>
      </c>
      <c r="R23" s="16">
        <f t="shared" si="3"/>
        <v>0.75</v>
      </c>
      <c r="S23" s="16">
        <f t="shared" si="4"/>
        <v>0.3</v>
      </c>
      <c r="T23" s="16">
        <f t="shared" si="5"/>
        <v>0.7875</v>
      </c>
      <c r="V23" s="16">
        <f aca="true" t="shared" si="26" ref="V23:AA23">IF(ABS(2*O23-FLOOR(2*O23,0.01))&gt;0.000001,ROUND(O23,2),IF(MOD(INT(O23*100),2)&lt;=0.000001,FLOOR(O23,0.01),CEILING(O23,0.01)))</f>
        <v>2.03</v>
      </c>
      <c r="W23" s="16">
        <f t="shared" si="26"/>
        <v>1.89</v>
      </c>
      <c r="X23" s="16">
        <f t="shared" si="26"/>
        <v>0.1</v>
      </c>
      <c r="Y23" s="16">
        <f t="shared" si="26"/>
        <v>0.75</v>
      </c>
      <c r="Z23" s="16">
        <f t="shared" si="26"/>
        <v>0.3</v>
      </c>
      <c r="AA23" s="16">
        <f t="shared" si="26"/>
        <v>0.79</v>
      </c>
      <c r="AC23" s="18"/>
      <c r="AD23" s="16"/>
      <c r="AE23" s="19"/>
      <c r="AF23" s="20"/>
      <c r="AG23" s="20"/>
      <c r="AH23" s="20"/>
      <c r="AI23" s="20"/>
      <c r="AJ23" s="21"/>
      <c r="AK23" s="22"/>
      <c r="AL23" s="22"/>
      <c r="AM23" s="22"/>
      <c r="AN23" s="22"/>
      <c r="AO23" s="22"/>
      <c r="AP23" s="22"/>
      <c r="AQ23" s="22">
        <v>75</v>
      </c>
    </row>
    <row r="24" spans="1:43" ht="16.5">
      <c r="A24" s="7">
        <v>22</v>
      </c>
      <c r="B24" s="8" t="s">
        <v>67</v>
      </c>
      <c r="C24" s="8" t="s">
        <v>68</v>
      </c>
      <c r="D24" s="8" t="s">
        <v>28</v>
      </c>
      <c r="E24" s="9">
        <v>22</v>
      </c>
      <c r="F24" s="10">
        <v>20</v>
      </c>
      <c r="G24" s="11">
        <v>6.65</v>
      </c>
      <c r="H24" s="12">
        <v>67</v>
      </c>
      <c r="I24" s="12">
        <v>141</v>
      </c>
      <c r="J24" s="12">
        <v>10</v>
      </c>
      <c r="K24" s="12">
        <v>66</v>
      </c>
      <c r="L24" s="12">
        <v>1.2</v>
      </c>
      <c r="M24" s="12">
        <v>98</v>
      </c>
      <c r="O24" s="16">
        <f t="shared" si="0"/>
        <v>1.9142857142857144</v>
      </c>
      <c r="P24" s="16">
        <f t="shared" si="1"/>
        <v>2.0142857142857142</v>
      </c>
      <c r="Q24" s="16">
        <f t="shared" si="2"/>
        <v>0.16666666666666666</v>
      </c>
      <c r="R24" s="16">
        <f t="shared" si="3"/>
        <v>1.65</v>
      </c>
      <c r="S24" s="16">
        <f t="shared" si="4"/>
        <v>0.3</v>
      </c>
      <c r="T24" s="16">
        <f t="shared" si="5"/>
        <v>0.6125</v>
      </c>
      <c r="V24" s="16">
        <f aca="true" t="shared" si="27" ref="V24:AA24">IF(ABS(2*O24-FLOOR(2*O24,0.01))&gt;0.000001,ROUND(O24,2),IF(MOD(INT(O24*100),2)&lt;=0.000001,FLOOR(O24,0.01),CEILING(O24,0.01)))</f>
        <v>1.91</v>
      </c>
      <c r="W24" s="16">
        <f t="shared" si="27"/>
        <v>2.01</v>
      </c>
      <c r="X24" s="16">
        <f t="shared" si="27"/>
        <v>0.17</v>
      </c>
      <c r="Y24" s="16">
        <f t="shared" si="27"/>
        <v>1.65</v>
      </c>
      <c r="Z24" s="16">
        <f t="shared" si="27"/>
        <v>0.3</v>
      </c>
      <c r="AA24" s="16">
        <f t="shared" si="27"/>
        <v>0.61</v>
      </c>
      <c r="AC24" s="18"/>
      <c r="AD24" s="16"/>
      <c r="AE24" s="19"/>
      <c r="AF24" s="20"/>
      <c r="AG24" s="20"/>
      <c r="AH24" s="20"/>
      <c r="AI24" s="20"/>
      <c r="AJ24" s="21"/>
      <c r="AK24" s="23"/>
      <c r="AL24" s="23"/>
      <c r="AM24" s="23"/>
      <c r="AN24" s="23"/>
      <c r="AO24" s="23"/>
      <c r="AP24" s="23"/>
      <c r="AQ24" s="23"/>
    </row>
  </sheetData>
  <sheetProtection/>
  <autoFilter ref="A2:AQ24">
    <sortState ref="A3:AQ24">
      <sortCondition sortBy="value" ref="G3:G24"/>
    </sortState>
  </autoFilter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小道士</cp:lastModifiedBy>
  <dcterms:created xsi:type="dcterms:W3CDTF">2020-01-18T10:27:11Z</dcterms:created>
  <dcterms:modified xsi:type="dcterms:W3CDTF">2024-03-28T02:19:28Z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1AAABE01EA654762ACB800DF2A66C639</vt:lpwstr>
  </property>
</Properties>
</file>